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/>
  <mc:AlternateContent xmlns:mc="http://schemas.openxmlformats.org/markup-compatibility/2006">
    <mc:Choice Requires="x15">
      <x15ac:absPath xmlns:x15ac="http://schemas.microsoft.com/office/spreadsheetml/2010/11/ac" url="C:\Users\igor.fernandes\OneDrive - Baker Tilly (Portugal)\Documentos\Project - Marketing and other\"/>
    </mc:Choice>
  </mc:AlternateContent>
  <xr:revisionPtr revIDLastSave="0" documentId="13_ncr:1_{C574A6A9-9BB1-4848-BE53-5B7303289A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dústria" sheetId="6" r:id="rId1"/>
    <sheet name="Comércio" sheetId="5" r:id="rId2"/>
    <sheet name="Serviço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6" l="1"/>
  <c r="I22" i="6"/>
  <c r="I21" i="6"/>
  <c r="I20" i="6"/>
  <c r="I19" i="6"/>
  <c r="I18" i="6"/>
  <c r="I17" i="6"/>
  <c r="I16" i="6"/>
  <c r="I15" i="6"/>
  <c r="I14" i="6"/>
  <c r="I13" i="6"/>
  <c r="I23" i="5"/>
  <c r="I22" i="5"/>
  <c r="I21" i="5"/>
  <c r="I20" i="5"/>
  <c r="I19" i="5"/>
  <c r="I18" i="5"/>
  <c r="I17" i="5"/>
  <c r="I16" i="5"/>
  <c r="I15" i="5"/>
  <c r="I14" i="5"/>
  <c r="I13" i="5"/>
  <c r="I21" i="4"/>
  <c r="I15" i="4"/>
  <c r="I23" i="4"/>
  <c r="I22" i="4"/>
  <c r="I20" i="4"/>
  <c r="I19" i="4"/>
  <c r="I18" i="4"/>
  <c r="I17" i="4"/>
  <c r="I16" i="4"/>
  <c r="I14" i="4"/>
  <c r="I13" i="4"/>
  <c r="I24" i="6" l="1"/>
  <c r="N19" i="6" s="1"/>
  <c r="I24" i="5"/>
  <c r="I24" i="4"/>
  <c r="N19" i="4" s="1"/>
  <c r="N20" i="5" l="1"/>
  <c r="N19" i="5"/>
  <c r="N20" i="6"/>
  <c r="N20" i="4"/>
</calcChain>
</file>

<file path=xl/sharedStrings.xml><?xml version="1.0" encoding="utf-8"?>
<sst xmlns="http://schemas.openxmlformats.org/spreadsheetml/2006/main" count="237" uniqueCount="126">
  <si>
    <t>Setor - Indústria</t>
  </si>
  <si>
    <t>Rácio</t>
  </si>
  <si>
    <t>0 pts – Fraco / Crítico</t>
  </si>
  <si>
    <t>1 pt – Abaixo do desejável</t>
  </si>
  <si>
    <t>2 pts – Adequado / Normal</t>
  </si>
  <si>
    <t>3 pts – Bom / Muito bom</t>
  </si>
  <si>
    <t>Fórmula</t>
  </si>
  <si>
    <t>Insira o valor do seu rácio</t>
  </si>
  <si>
    <t>Score</t>
  </si>
  <si>
    <t>Resultado</t>
  </si>
  <si>
    <t>Liquidez Corrente</t>
  </si>
  <si>
    <t>&lt; 1.0</t>
  </si>
  <si>
    <t>1.0 – 1.3</t>
  </si>
  <si>
    <t>1.3 – 2.0</t>
  </si>
  <si>
    <t>&gt; 2.0</t>
  </si>
  <si>
    <t>Ativo Corrente / Passivo Corrente</t>
  </si>
  <si>
    <t>Termômetro da Saúde Financeira</t>
  </si>
  <si>
    <t>Liquidez Imediata</t>
  </si>
  <si>
    <t>&lt; 0.5</t>
  </si>
  <si>
    <t>0.5 – 0.8</t>
  </si>
  <si>
    <t>0.8 – 1.0</t>
  </si>
  <si>
    <t>&gt; 1.0</t>
  </si>
  <si>
    <t>(Caixa + Bancos + Clientes) / Passivo Corrente</t>
  </si>
  <si>
    <t>Margem Bruta (%)</t>
  </si>
  <si>
    <t>&lt; 25%</t>
  </si>
  <si>
    <t>25% – 35%</t>
  </si>
  <si>
    <t>35% – 45%</t>
  </si>
  <si>
    <t>&gt; 45%</t>
  </si>
  <si>
    <t>(Vendas − CMVMC) / Vendas × 100</t>
  </si>
  <si>
    <t>Margem EBITDA (%)</t>
  </si>
  <si>
    <t>&lt; 8%</t>
  </si>
  <si>
    <t>8% – 12%</t>
  </si>
  <si>
    <t>12% – 20%</t>
  </si>
  <si>
    <t>&gt; 20%</t>
  </si>
  <si>
    <t>EBITDA / Vendas × 100</t>
  </si>
  <si>
    <t>ROE (%)</t>
  </si>
  <si>
    <t>&lt; 5%</t>
  </si>
  <si>
    <t>5% – 10%</t>
  </si>
  <si>
    <t>10% – 15%</t>
  </si>
  <si>
    <t>&gt; 15%</t>
  </si>
  <si>
    <t>Resultado Líquido / Capitais Próprios</t>
  </si>
  <si>
    <t>Situação Financeira</t>
  </si>
  <si>
    <t>ROA (%)</t>
  </si>
  <si>
    <t>&lt; 3%</t>
  </si>
  <si>
    <t>3% – 6%</t>
  </si>
  <si>
    <t>6% – 10%</t>
  </si>
  <si>
    <t>&gt; 10%</t>
  </si>
  <si>
    <t>Resultado Líquido / Ativo Total</t>
  </si>
  <si>
    <t>Rotação de Inventários</t>
  </si>
  <si>
    <t>&lt; 3x/ano</t>
  </si>
  <si>
    <t>3 – 4x/ano</t>
  </si>
  <si>
    <t>4 – 6x/ano</t>
  </si>
  <si>
    <t>&gt; 6x/ano</t>
  </si>
  <si>
    <t>(Clientes / Vendas Anuais) × 365</t>
  </si>
  <si>
    <t>Autonomia Financeira (%)</t>
  </si>
  <si>
    <t>&lt; 20%</t>
  </si>
  <si>
    <t>20% – 30%</t>
  </si>
  <si>
    <t>30% – 40%</t>
  </si>
  <si>
    <t>&gt; 40%</t>
  </si>
  <si>
    <t>Capitais Próprios / Ativo Total</t>
  </si>
  <si>
    <t>Dívida Líquida / EBITDA</t>
  </si>
  <si>
    <t>&gt; 4.5x</t>
  </si>
  <si>
    <t>3.5x – 4.5x</t>
  </si>
  <si>
    <t>2.5x – 3.5x</t>
  </si>
  <si>
    <t>&lt; 2.5x</t>
  </si>
  <si>
    <t>(Dívida Financeira Total – Caixa e Equivalentes) / EBITDA</t>
  </si>
  <si>
    <t>Cobertura de Juros</t>
  </si>
  <si>
    <t>&lt; 2x (EBITDA / juros)</t>
  </si>
  <si>
    <t>2x – 3x</t>
  </si>
  <si>
    <t>3x – 5x</t>
  </si>
  <si>
    <t>&gt; 5x</t>
  </si>
  <si>
    <t>EBITDA / Encargos Financeiros</t>
  </si>
  <si>
    <t>Crescimento das Vendas</t>
  </si>
  <si>
    <t>Negativo</t>
  </si>
  <si>
    <t>0% – 3%</t>
  </si>
  <si>
    <t>3% – 8%</t>
  </si>
  <si>
    <t>&gt; 8%</t>
  </si>
  <si>
    <t>(Vendas do período atual − Vendas do período anterior) / Vendas do período anterior × 100</t>
  </si>
  <si>
    <t>Final Score</t>
  </si>
  <si>
    <t>Setor - Comércio</t>
  </si>
  <si>
    <t>1.0 – 1.2</t>
  </si>
  <si>
    <t>1.2 – 1.8</t>
  </si>
  <si>
    <t>&gt; 1.8</t>
  </si>
  <si>
    <t>0.5 – 0.7</t>
  </si>
  <si>
    <t>0.7 – 0.9</t>
  </si>
  <si>
    <t>&gt; 0.9</t>
  </si>
  <si>
    <t>5% – 8%</t>
  </si>
  <si>
    <t>&gt; 12%</t>
  </si>
  <si>
    <t>3% – 5%</t>
  </si>
  <si>
    <t>3 – 5x/ano</t>
  </si>
  <si>
    <t>5 – 8x/ano</t>
  </si>
  <si>
    <t>&gt; 8x/ano</t>
  </si>
  <si>
    <t>&gt; 4.0x</t>
  </si>
  <si>
    <t>3.0x – 4.0x</t>
  </si>
  <si>
    <t>2.0x – 3.0x</t>
  </si>
  <si>
    <t>&lt; 2.0x</t>
  </si>
  <si>
    <t>Setor - Serviços</t>
  </si>
  <si>
    <t>1.3 – 1.8</t>
  </si>
  <si>
    <t>&lt; 0.7</t>
  </si>
  <si>
    <t>0.7 – 1.0</t>
  </si>
  <si>
    <t>&gt; 1.2</t>
  </si>
  <si>
    <t>&lt; 40%</t>
  </si>
  <si>
    <t>40% – 50%</t>
  </si>
  <si>
    <t>50% – 65%</t>
  </si>
  <si>
    <t>&gt; 65%</t>
  </si>
  <si>
    <t>&lt; 10%</t>
  </si>
  <si>
    <t>15% – 25%</t>
  </si>
  <si>
    <t>&gt; 25%</t>
  </si>
  <si>
    <t>12% – 18%</t>
  </si>
  <si>
    <t>&gt; 18%</t>
  </si>
  <si>
    <t>PMR – Prazo Médio Recebimento</t>
  </si>
  <si>
    <t>&gt; 90 dias</t>
  </si>
  <si>
    <t>60 – 90 dias</t>
  </si>
  <si>
    <t>30 – 60 dias</t>
  </si>
  <si>
    <t>&lt; 30 dias</t>
  </si>
  <si>
    <t>35% – 50%</t>
  </si>
  <si>
    <t>&gt; 50%</t>
  </si>
  <si>
    <t>&gt; 3.5x</t>
  </si>
  <si>
    <t>1.5x – 2.5x</t>
  </si>
  <si>
    <t>&lt; 1.5x</t>
  </si>
  <si>
    <t>&lt; 3x (EBITDA / juros)</t>
  </si>
  <si>
    <t>3x – 4x</t>
  </si>
  <si>
    <t>4x – 6x</t>
  </si>
  <si>
    <t>&gt; 6x</t>
  </si>
  <si>
    <t>0% – 5%</t>
  </si>
  <si>
    <t>5% –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</si>
</sst>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8696B"/>
      <name val="Calibri"/>
      <family val="2"/>
      <scheme val="minor"/>
    </font>
    <font>
      <sz val="11"/>
      <color rgb="FFF8716C"/>
      <name val="Calibri"/>
      <family val="2"/>
      <scheme val="minor"/>
    </font>
    <font>
      <sz val="11"/>
      <color rgb="FFF8796E"/>
      <name val="Calibri"/>
      <family val="2"/>
      <scheme val="minor"/>
    </font>
    <font>
      <sz val="11"/>
      <color rgb="FFF9816F"/>
      <name val="Calibri"/>
      <family val="2"/>
      <scheme val="minor"/>
    </font>
    <font>
      <sz val="11"/>
      <color rgb="FFF98971"/>
      <name val="Calibri"/>
      <family val="2"/>
      <scheme val="minor"/>
    </font>
    <font>
      <sz val="11"/>
      <color rgb="FFFA9172"/>
      <name val="Calibri"/>
      <family val="2"/>
      <scheme val="minor"/>
    </font>
    <font>
      <sz val="11"/>
      <color rgb="FFFA9974"/>
      <name val="Calibri"/>
      <family val="2"/>
      <scheme val="minor"/>
    </font>
    <font>
      <sz val="11"/>
      <color rgb="FFFBA175"/>
      <name val="Calibri"/>
      <family val="2"/>
      <scheme val="minor"/>
    </font>
    <font>
      <sz val="11"/>
      <color rgb="FFFBAA77"/>
      <name val="Calibri"/>
      <family val="2"/>
      <scheme val="minor"/>
    </font>
    <font>
      <sz val="11"/>
      <color rgb="FFFBB279"/>
      <name val="Calibri"/>
      <family val="2"/>
      <scheme val="minor"/>
    </font>
    <font>
      <sz val="11"/>
      <color rgb="FFFCBA7A"/>
      <name val="Calibri"/>
      <family val="2"/>
      <scheme val="minor"/>
    </font>
    <font>
      <sz val="11"/>
      <color rgb="FFFCC27C"/>
      <name val="Calibri"/>
      <family val="2"/>
      <scheme val="minor"/>
    </font>
    <font>
      <sz val="11"/>
      <color rgb="FFFDCA7D"/>
      <name val="Calibri"/>
      <family val="2"/>
      <scheme val="minor"/>
    </font>
    <font>
      <sz val="11"/>
      <color rgb="FFFDD27F"/>
      <name val="Calibri"/>
      <family val="2"/>
      <scheme val="minor"/>
    </font>
    <font>
      <sz val="11"/>
      <color rgb="FFFEDA80"/>
      <name val="Calibri"/>
      <family val="2"/>
      <scheme val="minor"/>
    </font>
    <font>
      <sz val="11"/>
      <color rgb="FFFEE282"/>
      <name val="Calibri"/>
      <family val="2"/>
      <scheme val="minor"/>
    </font>
    <font>
      <sz val="11"/>
      <color rgb="FFFFEB84"/>
      <name val="Calibri"/>
      <family val="2"/>
      <scheme val="minor"/>
    </font>
    <font>
      <sz val="11"/>
      <color rgb="FFF0E781"/>
      <name val="Calibri"/>
      <family val="2"/>
      <scheme val="minor"/>
    </font>
    <font>
      <sz val="11"/>
      <color rgb="FFE0E37D"/>
      <name val="Calibri"/>
      <family val="2"/>
      <scheme val="minor"/>
    </font>
    <font>
      <sz val="11"/>
      <color rgb="FFD0DF7A"/>
      <name val="Calibri"/>
      <family val="2"/>
      <scheme val="minor"/>
    </font>
    <font>
      <sz val="11"/>
      <color rgb="FFC0DB76"/>
      <name val="Calibri"/>
      <family val="2"/>
      <scheme val="minor"/>
    </font>
    <font>
      <sz val="11"/>
      <color rgb="FFA0D26F"/>
      <name val="Calibri"/>
      <family val="2"/>
      <scheme val="minor"/>
    </font>
    <font>
      <sz val="11"/>
      <color rgb="FF90CE6C"/>
      <name val="Calibri"/>
      <family val="2"/>
      <scheme val="minor"/>
    </font>
    <font>
      <sz val="11"/>
      <color rgb="FF80CA68"/>
      <name val="Calibri"/>
      <family val="2"/>
      <scheme val="minor"/>
    </font>
    <font>
      <sz val="11"/>
      <color rgb="FF70C665"/>
      <name val="Calibri"/>
      <family val="2"/>
      <scheme val="minor"/>
    </font>
    <font>
      <sz val="11"/>
      <color rgb="FF60C261"/>
      <name val="Calibri"/>
      <family val="2"/>
      <scheme val="minor"/>
    </font>
    <font>
      <sz val="11"/>
      <color rgb="FF50BD5E"/>
      <name val="Calibri"/>
      <family val="2"/>
      <scheme val="minor"/>
    </font>
    <font>
      <sz val="11"/>
      <color rgb="FF40B95A"/>
      <name val="Calibri"/>
      <family val="2"/>
      <scheme val="minor"/>
    </font>
    <font>
      <sz val="11"/>
      <color rgb="FF30B557"/>
      <name val="Calibri"/>
      <family val="2"/>
      <scheme val="minor"/>
    </font>
    <font>
      <sz val="11"/>
      <color rgb="FF20B153"/>
      <name val="Calibri"/>
      <family val="2"/>
      <scheme val="minor"/>
    </font>
    <font>
      <sz val="11"/>
      <color rgb="FF00A84C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25"/>
      <color rgb="FF00704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981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41"/>
        <bgColor indexed="64"/>
      </patternFill>
    </fill>
    <fill>
      <patternFill patternType="solid">
        <fgColor rgb="FF43B02A"/>
        <bgColor indexed="64"/>
      </patternFill>
    </fill>
    <fill>
      <patternFill patternType="solid">
        <fgColor rgb="FFF4FCF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704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2" xfId="0" applyBorder="1"/>
    <xf numFmtId="0" fontId="34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36" fillId="0" borderId="5" xfId="0" applyFont="1" applyBorder="1" applyAlignment="1">
      <alignment horizontal="center" vertical="center"/>
    </xf>
    <xf numFmtId="0" fontId="37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4" fillId="0" borderId="0" xfId="0" applyFont="1" applyAlignment="1">
      <alignment vertical="top"/>
    </xf>
    <xf numFmtId="0" fontId="0" fillId="0" borderId="6" xfId="0" applyBorder="1"/>
    <xf numFmtId="0" fontId="35" fillId="0" borderId="1" xfId="0" applyFont="1" applyBorder="1"/>
    <xf numFmtId="0" fontId="39" fillId="0" borderId="10" xfId="0" applyFont="1" applyBorder="1"/>
    <xf numFmtId="0" fontId="0" fillId="0" borderId="10" xfId="0" applyBorder="1"/>
    <xf numFmtId="0" fontId="39" fillId="0" borderId="0" xfId="0" applyFont="1"/>
    <xf numFmtId="0" fontId="40" fillId="5" borderId="2" xfId="0" applyFont="1" applyFill="1" applyBorder="1" applyAlignment="1">
      <alignment horizontal="center" vertical="top" wrapText="1"/>
    </xf>
    <xf numFmtId="0" fontId="38" fillId="4" borderId="2" xfId="0" applyFont="1" applyFill="1" applyBorder="1" applyAlignment="1">
      <alignment vertical="center" wrapText="1"/>
    </xf>
    <xf numFmtId="0" fontId="38" fillId="4" borderId="2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34" fillId="3" borderId="5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36" fillId="3" borderId="5" xfId="0" applyFont="1" applyFill="1" applyBorder="1" applyAlignment="1">
      <alignment horizontal="center" vertical="center"/>
    </xf>
    <xf numFmtId="0" fontId="41" fillId="6" borderId="0" xfId="0" applyFont="1" applyFill="1" applyAlignment="1">
      <alignment vertical="center"/>
    </xf>
    <xf numFmtId="0" fontId="0" fillId="6" borderId="0" xfId="0" applyFill="1"/>
    <xf numFmtId="0" fontId="41" fillId="6" borderId="0" xfId="0" applyFont="1" applyFill="1" applyAlignment="1">
      <alignment horizontal="center" vertical="center"/>
    </xf>
    <xf numFmtId="0" fontId="33" fillId="0" borderId="0" xfId="0" applyFont="1" applyAlignment="1">
      <alignment horizontal="left" vertical="top" wrapText="1"/>
    </xf>
  </cellXfs>
  <cellStyles count="1">
    <cellStyle name="Normal" xfId="0" builtinId="0"/>
  </cellStyles>
  <dxfs count="3">
    <dxf>
      <font>
        <b/>
        <i val="0"/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</dxfs>
  <tableStyles count="0" defaultTableStyle="TableStyleMedium9" defaultPivotStyle="PivotStyleLight16"/>
  <colors>
    <mruColors>
      <color rgb="FFF4FCF2"/>
      <color rgb="FFE5F8E0"/>
      <color rgb="FF43B02A"/>
      <color rgb="FF007041"/>
      <color rgb="FFF9F9F9"/>
      <color rgb="FF00A84C"/>
      <color rgb="FF20B153"/>
      <color rgb="FF30B557"/>
      <color rgb="FF40B95A"/>
      <color rgb="FF50BD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1362605</xdr:colOff>
      <xdr:row>11</xdr:row>
      <xdr:rowOff>463021</xdr:rowOff>
    </xdr:from>
    <xdr:to>
      <xdr:col>7</xdr:col>
      <xdr:colOff>1693333</xdr:colOff>
      <xdr:row>11</xdr:row>
      <xdr:rowOff>859896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ACE76E5F-406E-49BA-AC9C-2BA0E9CBC191}"/>
            </a:ext>
          </a:extLst>
        </xdr:cNvPr>
        <xdr:cNvSpPr/>
      </xdr:nvSpPr>
      <xdr:spPr>
        <a:xfrm>
          <a:off x="7788805" y="1428221"/>
          <a:ext cx="330728" cy="396875"/>
        </a:xfrm>
        <a:prstGeom prst="down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 editAs="oneCell">
    <xdr:from>
      <xdr:col>1</xdr:col>
      <xdr:colOff>5521</xdr:colOff>
      <xdr:row>4</xdr:row>
      <xdr:rowOff>126998</xdr:rowOff>
    </xdr:from>
    <xdr:to>
      <xdr:col>1</xdr:col>
      <xdr:colOff>1172841</xdr:colOff>
      <xdr:row>7</xdr:row>
      <xdr:rowOff>788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7F2812-98FD-422A-801F-6C137AC7E8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860" t="9837" b="1"/>
        <a:stretch>
          <a:fillRect/>
        </a:stretch>
      </xdr:blipFill>
      <xdr:spPr>
        <a:xfrm>
          <a:off x="1076738" y="855868"/>
          <a:ext cx="1167320" cy="419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1362605</xdr:colOff>
      <xdr:row>11</xdr:row>
      <xdr:rowOff>463021</xdr:rowOff>
    </xdr:from>
    <xdr:to>
      <xdr:col>7</xdr:col>
      <xdr:colOff>1693333</xdr:colOff>
      <xdr:row>11</xdr:row>
      <xdr:rowOff>859896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37050371-D379-443E-94D5-598C4F4AB6BA}"/>
            </a:ext>
          </a:extLst>
        </xdr:cNvPr>
        <xdr:cNvSpPr/>
      </xdr:nvSpPr>
      <xdr:spPr>
        <a:xfrm>
          <a:off x="7788805" y="1428221"/>
          <a:ext cx="330728" cy="396875"/>
        </a:xfrm>
        <a:prstGeom prst="down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 editAs="oneCell">
    <xdr:from>
      <xdr:col>0</xdr:col>
      <xdr:colOff>1054339</xdr:colOff>
      <xdr:row>4</xdr:row>
      <xdr:rowOff>131792</xdr:rowOff>
    </xdr:from>
    <xdr:to>
      <xdr:col>1</xdr:col>
      <xdr:colOff>1143357</xdr:colOff>
      <xdr:row>7</xdr:row>
      <xdr:rowOff>10717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8651F7-012C-4DBC-BE63-76EB3C42A4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860" t="9837" b="1"/>
        <a:stretch>
          <a:fillRect/>
        </a:stretch>
      </xdr:blipFill>
      <xdr:spPr>
        <a:xfrm>
          <a:off x="1054339" y="850660"/>
          <a:ext cx="1167320" cy="4180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1362605</xdr:colOff>
      <xdr:row>11</xdr:row>
      <xdr:rowOff>463021</xdr:rowOff>
    </xdr:from>
    <xdr:to>
      <xdr:col>7</xdr:col>
      <xdr:colOff>1693333</xdr:colOff>
      <xdr:row>11</xdr:row>
      <xdr:rowOff>859896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F6909451-AD8D-81B1-EF1B-FFFE55B0CE74}"/>
            </a:ext>
          </a:extLst>
        </xdr:cNvPr>
        <xdr:cNvSpPr/>
      </xdr:nvSpPr>
      <xdr:spPr>
        <a:xfrm>
          <a:off x="6852709" y="1428750"/>
          <a:ext cx="330728" cy="396875"/>
        </a:xfrm>
        <a:prstGeom prst="down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 editAs="oneCell">
    <xdr:from>
      <xdr:col>0</xdr:col>
      <xdr:colOff>1030378</xdr:colOff>
      <xdr:row>4</xdr:row>
      <xdr:rowOff>131793</xdr:rowOff>
    </xdr:from>
    <xdr:to>
      <xdr:col>1</xdr:col>
      <xdr:colOff>1119396</xdr:colOff>
      <xdr:row>7</xdr:row>
      <xdr:rowOff>10718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74B91F-7F30-4B1B-9E15-243879782E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860" t="9837" b="1"/>
        <a:stretch>
          <a:fillRect/>
        </a:stretch>
      </xdr:blipFill>
      <xdr:spPr>
        <a:xfrm>
          <a:off x="1030378" y="850661"/>
          <a:ext cx="1167320" cy="418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65F3-F71A-4A36-95C4-A01AD9FE517D}">
  <dimension ref="B9:AV24"/>
  <sheetViews>
    <sheetView showGridLines="0" tabSelected="1" topLeftCell="A2" zoomScale="45" zoomScaleNormal="115" workbookViewId="0">
      <selection activeCell="G8" sqref="G8"/>
    </sheetView>
  </sheetViews>
  <sheetFormatPr defaultRowHeight="14.45"/>
  <cols>
    <col min="1" max="1" width="15.42578125" customWidth="1"/>
    <col min="2" max="2" width="29.5703125" customWidth="1"/>
    <col min="3" max="4" width="20.5703125" hidden="1" customWidth="1"/>
    <col min="5" max="5" width="17.42578125" hidden="1" customWidth="1"/>
    <col min="6" max="6" width="7.28515625" hidden="1" customWidth="1"/>
    <col min="7" max="7" width="47.140625" customWidth="1"/>
    <col min="8" max="8" width="43.42578125" customWidth="1"/>
    <col min="9" max="11" width="10.5703125" customWidth="1"/>
    <col min="13" max="13" width="2.5703125" customWidth="1"/>
    <col min="14" max="46" width="3.5703125" customWidth="1"/>
    <col min="47" max="47" width="2.5703125" customWidth="1"/>
  </cols>
  <sheetData>
    <row r="9" spans="2:48" ht="32.1">
      <c r="B9" s="46" t="s">
        <v>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</row>
    <row r="10" spans="2:48" ht="15" customHeight="1">
      <c r="B10" s="48"/>
    </row>
    <row r="12" spans="2:48" ht="70.5" customHeight="1">
      <c r="B12" s="50" t="s">
        <v>1</v>
      </c>
      <c r="C12" s="50" t="s">
        <v>2</v>
      </c>
      <c r="D12" s="50" t="s">
        <v>3</v>
      </c>
      <c r="E12" s="50" t="s">
        <v>4</v>
      </c>
      <c r="F12" s="50" t="s">
        <v>5</v>
      </c>
      <c r="G12" s="50" t="s">
        <v>6</v>
      </c>
      <c r="H12" s="49" t="s">
        <v>7</v>
      </c>
      <c r="I12" s="51" t="s">
        <v>8</v>
      </c>
      <c r="J12" s="52"/>
      <c r="K12" s="52"/>
      <c r="M12" s="41"/>
      <c r="N12" s="45" t="s">
        <v>9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42"/>
    </row>
    <row r="13" spans="2:48" ht="33" customHeight="1">
      <c r="B13" s="55" t="s">
        <v>10</v>
      </c>
      <c r="C13" s="55" t="s">
        <v>11</v>
      </c>
      <c r="D13" s="55" t="s">
        <v>12</v>
      </c>
      <c r="E13" s="55" t="s">
        <v>13</v>
      </c>
      <c r="F13" s="55" t="s">
        <v>14</v>
      </c>
      <c r="G13" s="56" t="s">
        <v>15</v>
      </c>
      <c r="H13" s="60"/>
      <c r="I13" s="54" t="str">
        <f>IF(H13=0,"",IF(H13=C13,0,IF(H13=D13,1,IF(H13=E13,2,3))))</f>
        <v/>
      </c>
      <c r="J13" s="53"/>
      <c r="K13" s="53"/>
      <c r="M13" s="38"/>
      <c r="N13" s="37" t="s">
        <v>16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9"/>
    </row>
    <row r="14" spans="2:48" ht="33" customHeight="1">
      <c r="B14" s="55" t="s">
        <v>17</v>
      </c>
      <c r="C14" s="55" t="s">
        <v>18</v>
      </c>
      <c r="D14" s="55" t="s">
        <v>19</v>
      </c>
      <c r="E14" s="55" t="s">
        <v>20</v>
      </c>
      <c r="F14" s="55" t="s">
        <v>21</v>
      </c>
      <c r="G14" s="56" t="s">
        <v>22</v>
      </c>
      <c r="H14" s="60"/>
      <c r="I14" s="54" t="str">
        <f t="shared" ref="I14:I23" si="0">IF(H14=0,"",IF(H14=C14,0,IF(H14=D14,1,IF(H14=E14,2,3))))</f>
        <v/>
      </c>
      <c r="J14" s="53"/>
      <c r="K14" s="53"/>
      <c r="M14" s="38"/>
      <c r="AU14" s="39"/>
    </row>
    <row r="15" spans="2:48" ht="33" customHeight="1">
      <c r="B15" s="55" t="s">
        <v>23</v>
      </c>
      <c r="C15" s="55" t="s">
        <v>24</v>
      </c>
      <c r="D15" s="55" t="s">
        <v>25</v>
      </c>
      <c r="E15" s="55" t="s">
        <v>26</v>
      </c>
      <c r="F15" s="55" t="s">
        <v>27</v>
      </c>
      <c r="G15" s="56" t="s">
        <v>28</v>
      </c>
      <c r="H15" s="60"/>
      <c r="I15" s="54" t="str">
        <f t="shared" si="0"/>
        <v/>
      </c>
      <c r="J15" s="53"/>
      <c r="K15" s="53"/>
      <c r="M15" s="38"/>
      <c r="N15" s="2">
        <v>1</v>
      </c>
      <c r="O15" s="3">
        <v>2</v>
      </c>
      <c r="P15" s="4">
        <v>3</v>
      </c>
      <c r="Q15" s="32">
        <v>4</v>
      </c>
      <c r="R15" s="5">
        <v>5</v>
      </c>
      <c r="S15" s="6">
        <v>6</v>
      </c>
      <c r="T15" s="7">
        <v>7</v>
      </c>
      <c r="U15" s="8">
        <v>8</v>
      </c>
      <c r="V15" s="9">
        <v>9</v>
      </c>
      <c r="W15" s="10">
        <v>10</v>
      </c>
      <c r="X15" s="11">
        <v>11</v>
      </c>
      <c r="Y15" s="12">
        <v>12</v>
      </c>
      <c r="Z15" s="13">
        <v>13</v>
      </c>
      <c r="AA15" s="14">
        <v>14</v>
      </c>
      <c r="AB15" s="15">
        <v>15</v>
      </c>
      <c r="AC15" s="16">
        <v>16</v>
      </c>
      <c r="AD15" s="17">
        <v>17</v>
      </c>
      <c r="AE15" s="18">
        <v>18</v>
      </c>
      <c r="AF15" s="19">
        <v>19</v>
      </c>
      <c r="AG15" s="20">
        <v>20</v>
      </c>
      <c r="AH15" s="21">
        <v>21</v>
      </c>
      <c r="AI15" s="21">
        <v>22</v>
      </c>
      <c r="AJ15" s="22">
        <v>23</v>
      </c>
      <c r="AK15" s="23">
        <v>24</v>
      </c>
      <c r="AL15" s="24">
        <v>25</v>
      </c>
      <c r="AM15" s="25">
        <v>26</v>
      </c>
      <c r="AN15" s="26">
        <v>27</v>
      </c>
      <c r="AO15" s="27">
        <v>28</v>
      </c>
      <c r="AP15" s="28">
        <v>29</v>
      </c>
      <c r="AQ15" s="29">
        <v>30</v>
      </c>
      <c r="AR15" s="30">
        <v>31</v>
      </c>
      <c r="AS15" s="30">
        <v>32</v>
      </c>
      <c r="AT15" s="31">
        <v>33</v>
      </c>
      <c r="AU15" s="39"/>
    </row>
    <row r="16" spans="2:48" ht="33" customHeight="1">
      <c r="B16" s="55" t="s">
        <v>29</v>
      </c>
      <c r="C16" s="55" t="s">
        <v>30</v>
      </c>
      <c r="D16" s="55" t="s">
        <v>31</v>
      </c>
      <c r="E16" s="55" t="s">
        <v>32</v>
      </c>
      <c r="F16" s="55" t="s">
        <v>33</v>
      </c>
      <c r="G16" s="56" t="s">
        <v>34</v>
      </c>
      <c r="H16" s="60"/>
      <c r="I16" s="54" t="str">
        <f t="shared" si="0"/>
        <v/>
      </c>
      <c r="J16" s="53"/>
      <c r="K16" s="53"/>
      <c r="M16" s="38"/>
      <c r="AU16" s="39"/>
    </row>
    <row r="17" spans="2:47" ht="33" customHeight="1">
      <c r="B17" s="55" t="s">
        <v>35</v>
      </c>
      <c r="C17" s="55" t="s">
        <v>36</v>
      </c>
      <c r="D17" s="55" t="s">
        <v>37</v>
      </c>
      <c r="E17" s="55" t="s">
        <v>38</v>
      </c>
      <c r="F17" s="55" t="s">
        <v>39</v>
      </c>
      <c r="G17" s="56" t="s">
        <v>40</v>
      </c>
      <c r="H17" s="60"/>
      <c r="I17" s="54" t="str">
        <f t="shared" si="0"/>
        <v/>
      </c>
      <c r="J17" s="53"/>
      <c r="K17" s="53"/>
      <c r="M17" s="38"/>
      <c r="N17" s="37" t="s">
        <v>41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9"/>
    </row>
    <row r="18" spans="2:47" ht="33" customHeight="1">
      <c r="B18" s="55" t="s">
        <v>42</v>
      </c>
      <c r="C18" s="55" t="s">
        <v>43</v>
      </c>
      <c r="D18" s="55" t="s">
        <v>44</v>
      </c>
      <c r="E18" s="55" t="s">
        <v>45</v>
      </c>
      <c r="F18" s="55" t="s">
        <v>46</v>
      </c>
      <c r="G18" s="56" t="s">
        <v>47</v>
      </c>
      <c r="H18" s="61"/>
      <c r="I18" s="54" t="str">
        <f t="shared" si="0"/>
        <v/>
      </c>
      <c r="J18" s="53"/>
      <c r="K18" s="53"/>
      <c r="M18" s="38"/>
      <c r="AU18" s="39"/>
    </row>
    <row r="19" spans="2:47" ht="33" customHeight="1">
      <c r="B19" s="55" t="s">
        <v>48</v>
      </c>
      <c r="C19" s="55" t="s">
        <v>49</v>
      </c>
      <c r="D19" s="55" t="s">
        <v>50</v>
      </c>
      <c r="E19" s="55" t="s">
        <v>51</v>
      </c>
      <c r="F19" s="55" t="s">
        <v>52</v>
      </c>
      <c r="G19" s="56" t="s">
        <v>53</v>
      </c>
      <c r="H19" s="60"/>
      <c r="I19" s="54" t="str">
        <f t="shared" si="0"/>
        <v/>
      </c>
      <c r="J19" s="53"/>
      <c r="K19" s="53"/>
      <c r="M19" s="38"/>
      <c r="N19" s="43" t="str">
        <f>IF(I24="","",IF(I24&lt;6,"Crítico",IF(I24&lt;14,"Risco Elevado",IF(I24&lt;23,"Merece Atenção",IF(I24&lt;29,"Saudável","Muito Saudável")))))</f>
        <v/>
      </c>
      <c r="AU19" s="39"/>
    </row>
    <row r="20" spans="2:47" ht="33" customHeight="1">
      <c r="B20" s="55" t="s">
        <v>54</v>
      </c>
      <c r="C20" s="55" t="s">
        <v>55</v>
      </c>
      <c r="D20" s="55" t="s">
        <v>56</v>
      </c>
      <c r="E20" s="55" t="s">
        <v>57</v>
      </c>
      <c r="F20" s="55" t="s">
        <v>58</v>
      </c>
      <c r="G20" s="56" t="s">
        <v>59</v>
      </c>
      <c r="H20" s="60"/>
      <c r="I20" s="54" t="str">
        <f t="shared" si="0"/>
        <v/>
      </c>
      <c r="J20" s="53"/>
      <c r="K20" s="53"/>
      <c r="M20" s="38"/>
      <c r="N20" s="63" t="str">
        <f>IF(I24="","",IF(I24&lt;6,_xlfn._LONGTEXT("A empresa encontra-se numa situação muito delicada. Os rácios revelam fragilidades sérias em liquidez, rentabilidade e/ou endividamento. O risco de incumprimento e de perda de capacidade operacional é elevado. É essencial atuar de imediato: reforçar tesou","raria, rever custos, renegociar dívida e implementar medidas urgentes de estabilização financeira."),IF(I24&lt;14,_xlfn._LONGTEXT("O desempenho financeiro apresenta várias áreas de alerta, exigindo atenção redobrada. A empresa pode estar a funcionar, mas com pouca margem para absorver choques. Recomenda-se uma revisão completa do modelo operacional e financeiro: melhorar margens, ace","lerar recebimentos, controlar dívida e reforçar capitais próprios. Ação rápida evita deterioração futura."),IF(I24&lt;23,_xlfn._LONGTEXT("A empresa apresenta um desempenho mediano, com pontos positivos, mas também sinais de vulnerabilidade. O negócio é estável, mas depende de melhorias contínuas para não perder competitividade. Focar em eficiência, rentabilidade e equilíbrio financeiro pode"," elevar a empresa a um patamar mais seguro. Bom momento para corrigir desvios."),IF(I24&lt;29,_xlfn._LONGTEXT("A empresa demonstra bons fundamentos financeiros. Os principais rácios estão dentro de níveis adequados, revelando equilíbrio entre liquidez, rentabilidade e estrutura de capital. Ainda assim, existem oportunidades de otimização e reforço de margens. O ob","jetivo agora é consolidar e melhorar gradualmente a performance."),_xlfn._LONGTEXT("A empresa apresenta um desempenho excelente, com rácios sólidos e consistentes. Demonstra força financeira, boa gestão operacional e capacidade de crescimento sustentável. Este é um momento favorável para acelerar estratégias de expansão, investimento e i","novação, preservando a disciplina financeira que levou a estes resultados."))))))</f>
        <v/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39"/>
    </row>
    <row r="21" spans="2:47" ht="33" customHeight="1">
      <c r="B21" s="55" t="s">
        <v>60</v>
      </c>
      <c r="C21" s="55" t="s">
        <v>61</v>
      </c>
      <c r="D21" s="55" t="s">
        <v>62</v>
      </c>
      <c r="E21" s="55" t="s">
        <v>63</v>
      </c>
      <c r="F21" s="55" t="s">
        <v>64</v>
      </c>
      <c r="G21" s="56" t="s">
        <v>65</v>
      </c>
      <c r="H21" s="60"/>
      <c r="I21" s="54" t="str">
        <f t="shared" si="0"/>
        <v/>
      </c>
      <c r="J21" s="53"/>
      <c r="K21" s="53"/>
      <c r="M21" s="38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39"/>
    </row>
    <row r="22" spans="2:47" ht="33" customHeight="1">
      <c r="B22" s="55" t="s">
        <v>66</v>
      </c>
      <c r="C22" s="55" t="s">
        <v>67</v>
      </c>
      <c r="D22" s="55" t="s">
        <v>68</v>
      </c>
      <c r="E22" s="55" t="s">
        <v>69</v>
      </c>
      <c r="F22" s="55" t="s">
        <v>70</v>
      </c>
      <c r="G22" s="56" t="s">
        <v>71</v>
      </c>
      <c r="H22" s="60"/>
      <c r="I22" s="54" t="str">
        <f t="shared" si="0"/>
        <v/>
      </c>
      <c r="J22" s="53"/>
      <c r="K22" s="53"/>
      <c r="M22" s="38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39"/>
    </row>
    <row r="23" spans="2:47" ht="33" customHeight="1">
      <c r="B23" s="55" t="s">
        <v>72</v>
      </c>
      <c r="C23" s="55" t="s">
        <v>73</v>
      </c>
      <c r="D23" s="55" t="s">
        <v>74</v>
      </c>
      <c r="E23" s="55" t="s">
        <v>75</v>
      </c>
      <c r="F23" s="55" t="s">
        <v>76</v>
      </c>
      <c r="G23" s="56" t="s">
        <v>77</v>
      </c>
      <c r="H23" s="60"/>
      <c r="I23" s="54" t="str">
        <f t="shared" si="0"/>
        <v/>
      </c>
      <c r="J23" s="53"/>
      <c r="K23" s="53"/>
      <c r="M23" s="38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39"/>
    </row>
    <row r="24" spans="2:47" ht="24.6" customHeight="1" thickBot="1">
      <c r="B24" s="57" t="s">
        <v>78</v>
      </c>
      <c r="C24" s="58"/>
      <c r="D24" s="58"/>
      <c r="E24" s="58"/>
      <c r="F24" s="58"/>
      <c r="G24" s="58"/>
      <c r="H24" s="58"/>
      <c r="I24" s="59" t="str">
        <f>IF(COUNT(I13:I23)=11,SUM(I13:I23),"")</f>
        <v/>
      </c>
      <c r="J24" s="54"/>
      <c r="K24" s="54"/>
      <c r="M24" s="44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40"/>
    </row>
  </sheetData>
  <mergeCells count="1">
    <mergeCell ref="N20:AT23"/>
  </mergeCells>
  <conditionalFormatting sqref="N15:AT15">
    <cfRule type="cellIs" dxfId="2" priority="1" operator="equal">
      <formula>$I$24</formula>
    </cfRule>
    <cfRule type="colorScale" priority="2">
      <colorScale>
        <cfvo type="min"/>
        <cfvo type="percentile" val="50"/>
        <cfvo type="max"/>
        <color rgb="FFF8696B"/>
        <color rgb="FFFFEB84"/>
        <color rgb="FF00A84C"/>
      </colorScale>
    </cfRule>
  </conditionalFormatting>
  <dataValidations count="11">
    <dataValidation type="list" showInputMessage="1" showErrorMessage="1" sqref="H20" xr:uid="{00000000-0002-0000-0000-000002000000}">
      <formula1>"&lt; 20%,20% – 30%,30% – 40%,&gt; 40%"</formula1>
    </dataValidation>
    <dataValidation type="list" showInputMessage="1" showErrorMessage="1" sqref="H17" xr:uid="{00000000-0002-0000-0000-000004000000}">
      <formula1>"&lt; 5%,5% – 10%,10% – 15%,&gt; 15%"</formula1>
    </dataValidation>
    <dataValidation type="list" showInputMessage="1" showErrorMessage="1" sqref="H22" xr:uid="{00000000-0002-0000-0000-000009000000}">
      <formula1>"&lt; 2x (EBITDA / juros),2x – 3x,3x – 5x,&gt; 5x"</formula1>
    </dataValidation>
    <dataValidation type="list" showInputMessage="1" showErrorMessage="1" sqref="H23" xr:uid="{00000000-0002-0000-0000-00000A000000}">
      <formula1>"Negativo,0% – 3%,3% – 8%,&gt; 8%"</formula1>
    </dataValidation>
    <dataValidation type="list" showInputMessage="1" showErrorMessage="1" sqref="H21" xr:uid="{C112EA6A-A43C-4BAC-BC24-08782D482E25}">
      <formula1>"&gt; 4.5x,3.5x – 4.5x,2.5x – 3.5x,&lt; 2.5x"</formula1>
    </dataValidation>
    <dataValidation type="list" showInputMessage="1" showErrorMessage="1" sqref="H19" xr:uid="{4E2D9968-7F4A-4B06-8F50-1C65CEA00952}">
      <formula1>"&lt; 3x/ano,3 – 4x/ano,4 – 6x/ano,&gt; 6x/ano"</formula1>
    </dataValidation>
    <dataValidation type="list" showInputMessage="1" showErrorMessage="1" sqref="H18" xr:uid="{B97CFB0C-1D56-4CDC-8970-5E3670FFE550}">
      <formula1>"&lt; 3%,3% – 6%,6% – 10%,&gt; 10%"</formula1>
    </dataValidation>
    <dataValidation type="list" showInputMessage="1" showErrorMessage="1" sqref="H16" xr:uid="{354177AA-D0AA-4CFA-91C2-A54F9078F36E}">
      <formula1>"&lt; 8%,8% – 12%,12% – 20%,&gt; 20%"</formula1>
    </dataValidation>
    <dataValidation type="list" showInputMessage="1" showErrorMessage="1" sqref="H15" xr:uid="{6BDEB1FE-A33C-418C-A50F-63B84A327EF1}">
      <formula1>"&lt; 25%,25% – 35%,35% – 45%,&gt; 45%"</formula1>
    </dataValidation>
    <dataValidation type="list" showInputMessage="1" showErrorMessage="1" sqref="H14" xr:uid="{B62FDAEF-FA1E-402B-AA52-6BFE3C3E5D87}">
      <formula1>"&lt; 0.5,0.5 – 0.8,0.8 – 1.0,&gt; 1.0"</formula1>
    </dataValidation>
    <dataValidation type="list" showInputMessage="1" showErrorMessage="1" sqref="H13" xr:uid="{0A03251E-46D1-4F99-8EFB-F37A6871E30F}">
      <formula1>"&lt; 1.0,1.0 – 1.3,1.3 – 2.0,&gt; 2.0"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BEB7-D33E-4454-87E8-5DE695D152EB}">
  <dimension ref="B9:AV24"/>
  <sheetViews>
    <sheetView showGridLines="0" zoomScale="53" workbookViewId="0">
      <selection activeCell="G5" sqref="G5"/>
    </sheetView>
  </sheetViews>
  <sheetFormatPr defaultRowHeight="14.45"/>
  <cols>
    <col min="1" max="1" width="15.42578125" customWidth="1"/>
    <col min="2" max="2" width="29.5703125" customWidth="1"/>
    <col min="3" max="5" width="20.5703125" hidden="1" customWidth="1"/>
    <col min="6" max="6" width="13.5703125" hidden="1" customWidth="1"/>
    <col min="7" max="7" width="47.140625" customWidth="1"/>
    <col min="8" max="8" width="43.42578125" customWidth="1"/>
    <col min="9" max="11" width="10.5703125" customWidth="1"/>
    <col min="13" max="13" width="2.5703125" customWidth="1"/>
    <col min="14" max="46" width="3.5703125" customWidth="1"/>
    <col min="47" max="47" width="2.5703125" customWidth="1"/>
  </cols>
  <sheetData>
    <row r="9" spans="2:48" ht="32.1">
      <c r="B9" s="46" t="s">
        <v>79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</row>
    <row r="10" spans="2:48" ht="15" customHeight="1">
      <c r="B10" s="48"/>
    </row>
    <row r="12" spans="2:48" ht="70.5" customHeight="1">
      <c r="B12" s="50" t="s">
        <v>1</v>
      </c>
      <c r="C12" s="50" t="s">
        <v>2</v>
      </c>
      <c r="D12" s="50" t="s">
        <v>3</v>
      </c>
      <c r="E12" s="50" t="s">
        <v>4</v>
      </c>
      <c r="F12" s="50" t="s">
        <v>5</v>
      </c>
      <c r="G12" s="50" t="s">
        <v>6</v>
      </c>
      <c r="H12" s="49" t="s">
        <v>7</v>
      </c>
      <c r="I12" s="51" t="s">
        <v>8</v>
      </c>
      <c r="J12" s="52"/>
      <c r="K12" s="52"/>
      <c r="M12" s="41"/>
      <c r="N12" s="45" t="s">
        <v>9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42"/>
    </row>
    <row r="13" spans="2:48" ht="33" customHeight="1">
      <c r="B13" s="55" t="s">
        <v>10</v>
      </c>
      <c r="C13" s="55" t="s">
        <v>11</v>
      </c>
      <c r="D13" s="55" t="s">
        <v>80</v>
      </c>
      <c r="E13" s="55" t="s">
        <v>81</v>
      </c>
      <c r="F13" s="55" t="s">
        <v>82</v>
      </c>
      <c r="G13" s="56" t="s">
        <v>15</v>
      </c>
      <c r="H13" s="60"/>
      <c r="I13" s="54" t="str">
        <f>IF(H13=0,"",IF(H13=C13,0,IF(H13=D13,1,IF(H13=E13,2,3))))</f>
        <v/>
      </c>
      <c r="J13" s="53"/>
      <c r="K13" s="53"/>
      <c r="M13" s="38"/>
      <c r="N13" s="37" t="s">
        <v>16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9"/>
    </row>
    <row r="14" spans="2:48" ht="33" customHeight="1">
      <c r="B14" s="55" t="s">
        <v>17</v>
      </c>
      <c r="C14" s="55" t="s">
        <v>18</v>
      </c>
      <c r="D14" s="55" t="s">
        <v>83</v>
      </c>
      <c r="E14" s="55" t="s">
        <v>84</v>
      </c>
      <c r="F14" s="55" t="s">
        <v>85</v>
      </c>
      <c r="G14" s="56" t="s">
        <v>22</v>
      </c>
      <c r="H14" s="60"/>
      <c r="I14" s="54" t="str">
        <f t="shared" ref="I14:I23" si="0">IF(H14=0,"",IF(H14=C14,0,IF(H14=D14,1,IF(H14=E14,2,3))))</f>
        <v/>
      </c>
      <c r="J14" s="53"/>
      <c r="K14" s="53"/>
      <c r="M14" s="38"/>
      <c r="AU14" s="39"/>
    </row>
    <row r="15" spans="2:48" ht="33" customHeight="1">
      <c r="B15" s="55" t="s">
        <v>23</v>
      </c>
      <c r="C15" s="55" t="s">
        <v>55</v>
      </c>
      <c r="D15" s="55" t="s">
        <v>56</v>
      </c>
      <c r="E15" s="55" t="s">
        <v>57</v>
      </c>
      <c r="F15" s="55" t="s">
        <v>58</v>
      </c>
      <c r="G15" s="56" t="s">
        <v>28</v>
      </c>
      <c r="H15" s="60"/>
      <c r="I15" s="54" t="str">
        <f t="shared" si="0"/>
        <v/>
      </c>
      <c r="J15" s="53"/>
      <c r="K15" s="53"/>
      <c r="M15" s="38"/>
      <c r="N15" s="2">
        <v>1</v>
      </c>
      <c r="O15" s="3">
        <v>2</v>
      </c>
      <c r="P15" s="4">
        <v>3</v>
      </c>
      <c r="Q15" s="32">
        <v>4</v>
      </c>
      <c r="R15" s="5">
        <v>5</v>
      </c>
      <c r="S15" s="6">
        <v>6</v>
      </c>
      <c r="T15" s="7">
        <v>7</v>
      </c>
      <c r="U15" s="8">
        <v>8</v>
      </c>
      <c r="V15" s="9">
        <v>9</v>
      </c>
      <c r="W15" s="10">
        <v>10</v>
      </c>
      <c r="X15" s="11">
        <v>11</v>
      </c>
      <c r="Y15" s="12">
        <v>12</v>
      </c>
      <c r="Z15" s="13">
        <v>13</v>
      </c>
      <c r="AA15" s="14">
        <v>14</v>
      </c>
      <c r="AB15" s="15">
        <v>15</v>
      </c>
      <c r="AC15" s="16">
        <v>16</v>
      </c>
      <c r="AD15" s="17">
        <v>17</v>
      </c>
      <c r="AE15" s="18">
        <v>18</v>
      </c>
      <c r="AF15" s="19">
        <v>19</v>
      </c>
      <c r="AG15" s="20">
        <v>20</v>
      </c>
      <c r="AH15" s="21">
        <v>21</v>
      </c>
      <c r="AI15" s="21">
        <v>22</v>
      </c>
      <c r="AJ15" s="22">
        <v>23</v>
      </c>
      <c r="AK15" s="23">
        <v>24</v>
      </c>
      <c r="AL15" s="24">
        <v>25</v>
      </c>
      <c r="AM15" s="25">
        <v>26</v>
      </c>
      <c r="AN15" s="26">
        <v>27</v>
      </c>
      <c r="AO15" s="27">
        <v>28</v>
      </c>
      <c r="AP15" s="28">
        <v>29</v>
      </c>
      <c r="AQ15" s="29">
        <v>30</v>
      </c>
      <c r="AR15" s="30">
        <v>31</v>
      </c>
      <c r="AS15" s="30">
        <v>32</v>
      </c>
      <c r="AT15" s="31">
        <v>33</v>
      </c>
      <c r="AU15" s="39"/>
    </row>
    <row r="16" spans="2:48" ht="33" customHeight="1">
      <c r="B16" s="55" t="s">
        <v>29</v>
      </c>
      <c r="C16" s="55" t="s">
        <v>36</v>
      </c>
      <c r="D16" s="55" t="s">
        <v>86</v>
      </c>
      <c r="E16" s="55" t="s">
        <v>31</v>
      </c>
      <c r="F16" s="55" t="s">
        <v>87</v>
      </c>
      <c r="G16" s="56" t="s">
        <v>34</v>
      </c>
      <c r="H16" s="60"/>
      <c r="I16" s="54" t="str">
        <f t="shared" si="0"/>
        <v/>
      </c>
      <c r="J16" s="53"/>
      <c r="K16" s="53"/>
      <c r="M16" s="38"/>
      <c r="AU16" s="39"/>
    </row>
    <row r="17" spans="2:47" ht="33" customHeight="1">
      <c r="B17" s="55" t="s">
        <v>35</v>
      </c>
      <c r="C17" s="55" t="s">
        <v>36</v>
      </c>
      <c r="D17" s="55" t="s">
        <v>37</v>
      </c>
      <c r="E17" s="55" t="s">
        <v>38</v>
      </c>
      <c r="F17" s="55" t="s">
        <v>39</v>
      </c>
      <c r="G17" s="56" t="s">
        <v>40</v>
      </c>
      <c r="H17" s="60"/>
      <c r="I17" s="54" t="str">
        <f t="shared" si="0"/>
        <v/>
      </c>
      <c r="J17" s="53"/>
      <c r="K17" s="53"/>
      <c r="M17" s="38"/>
      <c r="N17" s="37" t="s">
        <v>41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9"/>
    </row>
    <row r="18" spans="2:47" ht="33" customHeight="1">
      <c r="B18" s="55" t="s">
        <v>42</v>
      </c>
      <c r="C18" s="55" t="s">
        <v>43</v>
      </c>
      <c r="D18" s="55" t="s">
        <v>88</v>
      </c>
      <c r="E18" s="55" t="s">
        <v>86</v>
      </c>
      <c r="F18" s="55" t="s">
        <v>76</v>
      </c>
      <c r="G18" s="56" t="s">
        <v>47</v>
      </c>
      <c r="H18" s="60"/>
      <c r="I18" s="54" t="str">
        <f t="shared" si="0"/>
        <v/>
      </c>
      <c r="J18" s="53"/>
      <c r="K18" s="53"/>
      <c r="M18" s="38"/>
      <c r="AU18" s="39"/>
    </row>
    <row r="19" spans="2:47" ht="33" customHeight="1">
      <c r="B19" s="55" t="s">
        <v>48</v>
      </c>
      <c r="C19" s="55" t="s">
        <v>49</v>
      </c>
      <c r="D19" s="55" t="s">
        <v>89</v>
      </c>
      <c r="E19" s="55" t="s">
        <v>90</v>
      </c>
      <c r="F19" s="55" t="s">
        <v>91</v>
      </c>
      <c r="G19" s="56" t="s">
        <v>53</v>
      </c>
      <c r="H19" s="60"/>
      <c r="I19" s="54" t="str">
        <f t="shared" si="0"/>
        <v/>
      </c>
      <c r="J19" s="53"/>
      <c r="K19" s="53"/>
      <c r="M19" s="38"/>
      <c r="N19" s="43" t="str">
        <f>IF(I24="","",IF(I24&lt;6,"Crítico",IF(I24&lt;14,"Risco Elevado",IF(I24&lt;23,"Merece Atenção",IF(I24&lt;29,"Saudável","Muito Saudável")))))</f>
        <v/>
      </c>
      <c r="AU19" s="39"/>
    </row>
    <row r="20" spans="2:47" ht="33" customHeight="1">
      <c r="B20" s="55" t="s">
        <v>54</v>
      </c>
      <c r="C20" s="55" t="s">
        <v>55</v>
      </c>
      <c r="D20" s="55" t="s">
        <v>56</v>
      </c>
      <c r="E20" s="55" t="s">
        <v>57</v>
      </c>
      <c r="F20" s="55" t="s">
        <v>58</v>
      </c>
      <c r="G20" s="56" t="s">
        <v>59</v>
      </c>
      <c r="H20" s="60"/>
      <c r="I20" s="54" t="str">
        <f t="shared" si="0"/>
        <v/>
      </c>
      <c r="J20" s="53"/>
      <c r="K20" s="53"/>
      <c r="M20" s="38"/>
      <c r="N20" s="63" t="str">
        <f>IF(I24="","",IF(I24&lt;6,_xlfn._LONGTEXT("A empresa encontra-se numa situação muito delicada. Os rácios revelam fragilidades sérias em liquidez, rentabilidade e/ou endividamento. O risco de incumprimento e de perda de capacidade operacional é elevado. É essencial atuar de imediato: reforçar tesou","raria, rever custos, renegociar dívida e implementar medidas urgentes de estabilização financeira."),IF(I24&lt;14,_xlfn._LONGTEXT("O desempenho financeiro apresenta várias áreas de alerta, exigindo atenção redobrada. A empresa pode estar a funcionar, mas com pouca margem para absorver choques. Recomenda-se uma revisão completa do modelo operacional e financeiro: melhorar margens, ace","lerar recebimentos, controlar dívida e reforçar capitais próprios. Ação rápida evita deterioração futura."),IF(I24&lt;23,_xlfn._LONGTEXT("A empresa apresenta um desempenho mediano, com pontos positivos, mas também sinais de vulnerabilidade. O negócio é estável, mas depende de melhorias contínuas para não perder competitividade. Focar em eficiência, rentabilidade e equilíbrio financeiro pode"," elevar a empresa a um patamar mais seguro. Bom momento para corrigir desvios."),IF(I24&lt;29,_xlfn._LONGTEXT("A empresa demonstra bons fundamentos financeiros. Os principais rácios estão dentro de níveis adequados, revelando equilíbrio entre liquidez, rentabilidade e estrutura de capital. Ainda assim, existem oportunidades de otimização e reforço de margens. O ob","jetivo agora é consolidar e melhorar gradualmente a performance."),_xlfn._LONGTEXT("A empresa apresenta um desempenho excelente, com rácios sólidos e consistentes. Demonstra força financeira, boa gestão operacional e capacidade de crescimento sustentável. Este é um momento favorável para acelerar estratégias de expansão, investimento e i","novação, preservando a disciplina financeira que levou a estes resultados."))))))</f>
        <v/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39"/>
    </row>
    <row r="21" spans="2:47" ht="33" customHeight="1">
      <c r="B21" s="55" t="s">
        <v>60</v>
      </c>
      <c r="C21" s="55" t="s">
        <v>92</v>
      </c>
      <c r="D21" s="55" t="s">
        <v>93</v>
      </c>
      <c r="E21" s="55" t="s">
        <v>94</v>
      </c>
      <c r="F21" s="55" t="s">
        <v>95</v>
      </c>
      <c r="G21" s="56" t="s">
        <v>65</v>
      </c>
      <c r="H21" s="60"/>
      <c r="I21" s="54" t="str">
        <f t="shared" si="0"/>
        <v/>
      </c>
      <c r="J21" s="53"/>
      <c r="K21" s="53"/>
      <c r="M21" s="38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39"/>
    </row>
    <row r="22" spans="2:47" ht="33" customHeight="1">
      <c r="B22" s="55" t="s">
        <v>66</v>
      </c>
      <c r="C22" s="55" t="s">
        <v>67</v>
      </c>
      <c r="D22" s="55" t="s">
        <v>68</v>
      </c>
      <c r="E22" s="55" t="s">
        <v>69</v>
      </c>
      <c r="F22" s="55" t="s">
        <v>70</v>
      </c>
      <c r="G22" s="56" t="s">
        <v>71</v>
      </c>
      <c r="H22" s="60"/>
      <c r="I22" s="54" t="str">
        <f t="shared" si="0"/>
        <v/>
      </c>
      <c r="J22" s="53"/>
      <c r="K22" s="53"/>
      <c r="M22" s="38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39"/>
    </row>
    <row r="23" spans="2:47" ht="33" customHeight="1">
      <c r="B23" s="55" t="s">
        <v>72</v>
      </c>
      <c r="C23" s="55" t="s">
        <v>73</v>
      </c>
      <c r="D23" s="55" t="s">
        <v>74</v>
      </c>
      <c r="E23" s="55" t="s">
        <v>75</v>
      </c>
      <c r="F23" s="55" t="s">
        <v>76</v>
      </c>
      <c r="G23" s="56" t="s">
        <v>77</v>
      </c>
      <c r="H23" s="60"/>
      <c r="I23" s="54" t="str">
        <f t="shared" si="0"/>
        <v/>
      </c>
      <c r="J23" s="53"/>
      <c r="K23" s="53"/>
      <c r="M23" s="38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39"/>
    </row>
    <row r="24" spans="2:47" ht="24.6" customHeight="1" thickBot="1">
      <c r="B24" s="34" t="s">
        <v>78</v>
      </c>
      <c r="C24" s="35"/>
      <c r="D24" s="35"/>
      <c r="E24" s="35"/>
      <c r="F24" s="35"/>
      <c r="G24" s="35"/>
      <c r="H24" s="35"/>
      <c r="I24" s="36" t="str">
        <f>IF(COUNT(I13:I23)=11,SUM(I13:I23),"")</f>
        <v/>
      </c>
      <c r="J24" s="54"/>
      <c r="K24" s="54"/>
      <c r="M24" s="44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40"/>
    </row>
  </sheetData>
  <mergeCells count="1">
    <mergeCell ref="N20:AT23"/>
  </mergeCells>
  <conditionalFormatting sqref="N15:AT15">
    <cfRule type="cellIs" dxfId="1" priority="1" operator="equal">
      <formula>$I$24</formula>
    </cfRule>
    <cfRule type="colorScale" priority="2">
      <colorScale>
        <cfvo type="min"/>
        <cfvo type="percentile" val="50"/>
        <cfvo type="max"/>
        <color rgb="FFF8696B"/>
        <color rgb="FFFFEB84"/>
        <color rgb="FF00A84C"/>
      </colorScale>
    </cfRule>
  </conditionalFormatting>
  <dataValidations count="10">
    <dataValidation type="list" showInputMessage="1" showErrorMessage="1" sqref="H16" xr:uid="{08B8DCBD-76C2-41FA-9FC1-AF63F358A199}">
      <formula1>"&lt; 5%,5% – 8%,8% – 12%,&gt; 12%"</formula1>
    </dataValidation>
    <dataValidation type="list" showInputMessage="1" showErrorMessage="1" sqref="H23" xr:uid="{00000000-0002-0000-0000-00000A000000}">
      <formula1>"Negativo,0% – 3%,3% – 8%,&gt; 8%"</formula1>
    </dataValidation>
    <dataValidation type="list" showInputMessage="1" showErrorMessage="1" sqref="H22" xr:uid="{00000000-0002-0000-0000-000009000000}">
      <formula1>"&lt; 2x (EBITDA / juros),2x – 3x,3x – 5x,&gt; 5x"</formula1>
    </dataValidation>
    <dataValidation type="list" showInputMessage="1" showErrorMessage="1" sqref="H21" xr:uid="{00000000-0002-0000-0000-000008000000}">
      <formula1>"&gt; 4.0x,3.0x – 4.0x,2.0x – 3.0x,&lt; 2.0x"</formula1>
    </dataValidation>
    <dataValidation type="list" showInputMessage="1" showErrorMessage="1" sqref="H19" xr:uid="{00000000-0002-0000-0000-000006000000}">
      <formula1>"&lt; 3x/ano,3 – 5x/ano,5 – 8x/ano,&gt; 8x/ano"</formula1>
    </dataValidation>
    <dataValidation type="list" showInputMessage="1" showErrorMessage="1" sqref="H18" xr:uid="{00000000-0002-0000-0000-000005000000}">
      <formula1>"&lt; 3%,3% – 5%,5% – 8%,&gt; 8%"</formula1>
    </dataValidation>
    <dataValidation type="list" showInputMessage="1" showErrorMessage="1" sqref="H17" xr:uid="{00000000-0002-0000-0000-000004000000}">
      <formula1>"&lt; 5%,5% – 10%,10% – 15%,&gt; 15%"</formula1>
    </dataValidation>
    <dataValidation type="list" showInputMessage="1" showErrorMessage="1" sqref="H15 H20" xr:uid="{00000000-0002-0000-0000-000002000000}">
      <formula1>"&lt; 20%,20% – 30%,30% – 40%,&gt; 40%"</formula1>
    </dataValidation>
    <dataValidation type="list" showInputMessage="1" showErrorMessage="1" sqref="H14" xr:uid="{00000000-0002-0000-0000-000001000000}">
      <formula1>"&lt; 0.5,0.5 – 0.7,0.7 – 0.9,&gt; 0.9"</formula1>
    </dataValidation>
    <dataValidation type="list" showInputMessage="1" showErrorMessage="1" sqref="H13" xr:uid="{00000000-0002-0000-0000-000000000000}">
      <formula1>"&lt; 1.0,1.0 – 1.2,1.2 – 1.8,&gt; 1.8"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B62A6-389D-4815-A2ED-1BCE8CDD431F}">
  <dimension ref="B9:AV24"/>
  <sheetViews>
    <sheetView showGridLines="0" topLeftCell="A3" zoomScale="53" zoomScaleNormal="62" workbookViewId="0">
      <selection activeCell="G7" sqref="G7"/>
    </sheetView>
  </sheetViews>
  <sheetFormatPr defaultRowHeight="14.45"/>
  <cols>
    <col min="1" max="1" width="15.42578125" customWidth="1"/>
    <col min="2" max="2" width="29.5703125" customWidth="1"/>
    <col min="3" max="5" width="20.5703125" hidden="1" customWidth="1"/>
    <col min="6" max="6" width="3.5703125" hidden="1" customWidth="1"/>
    <col min="7" max="7" width="47.140625" customWidth="1"/>
    <col min="8" max="8" width="43.42578125" customWidth="1"/>
    <col min="9" max="11" width="10.5703125" customWidth="1"/>
    <col min="13" max="13" width="2.5703125" customWidth="1"/>
    <col min="14" max="46" width="3.5703125" customWidth="1"/>
    <col min="47" max="47" width="2.5703125" customWidth="1"/>
  </cols>
  <sheetData>
    <row r="9" spans="2:48" ht="32.1">
      <c r="B9" s="46" t="s">
        <v>96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</row>
    <row r="10" spans="2:48" ht="15" customHeight="1">
      <c r="B10" s="48"/>
    </row>
    <row r="12" spans="2:48" ht="70.5" customHeight="1">
      <c r="B12" s="50" t="s">
        <v>1</v>
      </c>
      <c r="C12" s="50" t="s">
        <v>2</v>
      </c>
      <c r="D12" s="50" t="s">
        <v>3</v>
      </c>
      <c r="E12" s="50" t="s">
        <v>4</v>
      </c>
      <c r="F12" s="50" t="s">
        <v>5</v>
      </c>
      <c r="G12" s="50" t="s">
        <v>6</v>
      </c>
      <c r="H12" s="49" t="s">
        <v>7</v>
      </c>
      <c r="I12" s="51" t="s">
        <v>8</v>
      </c>
      <c r="J12" s="52"/>
      <c r="K12" s="52"/>
      <c r="M12" s="41"/>
      <c r="N12" s="45" t="s">
        <v>9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42"/>
    </row>
    <row r="13" spans="2:48" ht="33" customHeight="1">
      <c r="B13" s="55" t="s">
        <v>10</v>
      </c>
      <c r="C13" s="55" t="s">
        <v>11</v>
      </c>
      <c r="D13" s="55" t="s">
        <v>12</v>
      </c>
      <c r="E13" s="55" t="s">
        <v>97</v>
      </c>
      <c r="F13" s="55" t="s">
        <v>82</v>
      </c>
      <c r="G13" s="56" t="s">
        <v>15</v>
      </c>
      <c r="H13" s="62"/>
      <c r="I13" s="54" t="str">
        <f t="shared" ref="I13:I23" si="0">IF(H13=0,"",IF(H13=C13,0,IF(H13=D13,1,IF(H13=E13,2,3))))</f>
        <v/>
      </c>
      <c r="J13" s="53"/>
      <c r="K13" s="53"/>
      <c r="M13" s="38"/>
      <c r="N13" s="37" t="s">
        <v>16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9"/>
    </row>
    <row r="14" spans="2:48" ht="33" customHeight="1">
      <c r="B14" s="55" t="s">
        <v>17</v>
      </c>
      <c r="C14" s="55" t="s">
        <v>98</v>
      </c>
      <c r="D14" s="55" t="s">
        <v>99</v>
      </c>
      <c r="E14" s="55" t="s">
        <v>80</v>
      </c>
      <c r="F14" s="55" t="s">
        <v>100</v>
      </c>
      <c r="G14" s="56" t="s">
        <v>22</v>
      </c>
      <c r="H14" s="62"/>
      <c r="I14" s="54" t="str">
        <f t="shared" si="0"/>
        <v/>
      </c>
      <c r="J14" s="53"/>
      <c r="K14" s="53"/>
      <c r="M14" s="38"/>
      <c r="AU14" s="39"/>
    </row>
    <row r="15" spans="2:48" ht="33" customHeight="1">
      <c r="B15" s="55" t="s">
        <v>23</v>
      </c>
      <c r="C15" s="55" t="s">
        <v>101</v>
      </c>
      <c r="D15" s="55" t="s">
        <v>102</v>
      </c>
      <c r="E15" s="55" t="s">
        <v>103</v>
      </c>
      <c r="F15" s="55" t="s">
        <v>104</v>
      </c>
      <c r="G15" s="56" t="s">
        <v>28</v>
      </c>
      <c r="H15" s="62"/>
      <c r="I15" s="54" t="str">
        <f t="shared" si="0"/>
        <v/>
      </c>
      <c r="J15" s="53"/>
      <c r="K15" s="53"/>
      <c r="M15" s="38"/>
      <c r="N15" s="2">
        <v>1</v>
      </c>
      <c r="O15" s="3">
        <v>2</v>
      </c>
      <c r="P15" s="4">
        <v>3</v>
      </c>
      <c r="Q15" s="32">
        <v>4</v>
      </c>
      <c r="R15" s="5">
        <v>5</v>
      </c>
      <c r="S15" s="6">
        <v>6</v>
      </c>
      <c r="T15" s="7">
        <v>7</v>
      </c>
      <c r="U15" s="8">
        <v>8</v>
      </c>
      <c r="V15" s="9">
        <v>9</v>
      </c>
      <c r="W15" s="10">
        <v>10</v>
      </c>
      <c r="X15" s="11">
        <v>11</v>
      </c>
      <c r="Y15" s="12">
        <v>12</v>
      </c>
      <c r="Z15" s="13">
        <v>13</v>
      </c>
      <c r="AA15" s="14">
        <v>14</v>
      </c>
      <c r="AB15" s="15">
        <v>15</v>
      </c>
      <c r="AC15" s="16">
        <v>16</v>
      </c>
      <c r="AD15" s="17">
        <v>17</v>
      </c>
      <c r="AE15" s="18">
        <v>18</v>
      </c>
      <c r="AF15" s="19">
        <v>19</v>
      </c>
      <c r="AG15" s="20">
        <v>20</v>
      </c>
      <c r="AH15" s="21">
        <v>21</v>
      </c>
      <c r="AI15" s="21">
        <v>22</v>
      </c>
      <c r="AJ15" s="22">
        <v>23</v>
      </c>
      <c r="AK15" s="23">
        <v>24</v>
      </c>
      <c r="AL15" s="24">
        <v>25</v>
      </c>
      <c r="AM15" s="25">
        <v>26</v>
      </c>
      <c r="AN15" s="26">
        <v>27</v>
      </c>
      <c r="AO15" s="27">
        <v>28</v>
      </c>
      <c r="AP15" s="28">
        <v>29</v>
      </c>
      <c r="AQ15" s="29">
        <v>30</v>
      </c>
      <c r="AR15" s="30">
        <v>31</v>
      </c>
      <c r="AS15" s="30">
        <v>32</v>
      </c>
      <c r="AT15" s="31">
        <v>33</v>
      </c>
      <c r="AU15" s="39"/>
    </row>
    <row r="16" spans="2:48" ht="33" customHeight="1">
      <c r="B16" s="55" t="s">
        <v>29</v>
      </c>
      <c r="C16" s="55" t="s">
        <v>105</v>
      </c>
      <c r="D16" s="55" t="s">
        <v>38</v>
      </c>
      <c r="E16" s="55" t="s">
        <v>106</v>
      </c>
      <c r="F16" s="55" t="s">
        <v>107</v>
      </c>
      <c r="G16" s="56" t="s">
        <v>34</v>
      </c>
      <c r="H16" s="62"/>
      <c r="I16" s="54" t="str">
        <f t="shared" si="0"/>
        <v/>
      </c>
      <c r="J16" s="53"/>
      <c r="K16" s="53"/>
      <c r="M16" s="38"/>
      <c r="AU16" s="39"/>
    </row>
    <row r="17" spans="2:47" ht="33" customHeight="1">
      <c r="B17" s="55" t="s">
        <v>35</v>
      </c>
      <c r="C17" s="55" t="s">
        <v>30</v>
      </c>
      <c r="D17" s="55" t="s">
        <v>31</v>
      </c>
      <c r="E17" s="55" t="s">
        <v>108</v>
      </c>
      <c r="F17" s="55" t="s">
        <v>109</v>
      </c>
      <c r="G17" s="56" t="s">
        <v>40</v>
      </c>
      <c r="H17" s="62"/>
      <c r="I17" s="54" t="str">
        <f t="shared" si="0"/>
        <v/>
      </c>
      <c r="J17" s="53"/>
      <c r="K17" s="53"/>
      <c r="M17" s="38"/>
      <c r="N17" s="37" t="s">
        <v>41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9"/>
    </row>
    <row r="18" spans="2:47" ht="33" customHeight="1">
      <c r="B18" s="55" t="s">
        <v>42</v>
      </c>
      <c r="C18" s="55" t="s">
        <v>36</v>
      </c>
      <c r="D18" s="55" t="s">
        <v>86</v>
      </c>
      <c r="E18" s="55" t="s">
        <v>31</v>
      </c>
      <c r="F18" s="55" t="s">
        <v>87</v>
      </c>
      <c r="G18" s="56" t="s">
        <v>47</v>
      </c>
      <c r="H18" s="62"/>
      <c r="I18" s="54" t="str">
        <f t="shared" si="0"/>
        <v/>
      </c>
      <c r="J18" s="53"/>
      <c r="K18" s="53"/>
      <c r="M18" s="38"/>
      <c r="AU18" s="39"/>
    </row>
    <row r="19" spans="2:47" ht="33" customHeight="1">
      <c r="B19" s="55" t="s">
        <v>110</v>
      </c>
      <c r="C19" s="55" t="s">
        <v>111</v>
      </c>
      <c r="D19" s="55" t="s">
        <v>112</v>
      </c>
      <c r="E19" s="55" t="s">
        <v>113</v>
      </c>
      <c r="F19" s="55" t="s">
        <v>114</v>
      </c>
      <c r="G19" s="56" t="s">
        <v>53</v>
      </c>
      <c r="H19" s="62"/>
      <c r="I19" s="54" t="str">
        <f t="shared" si="0"/>
        <v/>
      </c>
      <c r="J19" s="53"/>
      <c r="K19" s="53"/>
      <c r="M19" s="38"/>
      <c r="N19" s="43" t="str">
        <f>IF(I24="","",IF(I24&lt;6,"Crítico",IF(I24&lt;14,"Risco Elevado",IF(I24&lt;23,"Merece Atenção",IF(I24&lt;29,"Saudável","Muito Saudável")))))</f>
        <v/>
      </c>
      <c r="AU19" s="39"/>
    </row>
    <row r="20" spans="2:47" ht="33" customHeight="1">
      <c r="B20" s="55" t="s">
        <v>54</v>
      </c>
      <c r="C20" s="55" t="s">
        <v>24</v>
      </c>
      <c r="D20" s="55" t="s">
        <v>25</v>
      </c>
      <c r="E20" s="55" t="s">
        <v>115</v>
      </c>
      <c r="F20" s="55" t="s">
        <v>116</v>
      </c>
      <c r="G20" s="56" t="s">
        <v>59</v>
      </c>
      <c r="H20" s="62"/>
      <c r="I20" s="54" t="str">
        <f t="shared" si="0"/>
        <v/>
      </c>
      <c r="J20" s="53"/>
      <c r="K20" s="53"/>
      <c r="M20" s="38"/>
      <c r="N20" s="63" t="str">
        <f>IF(I24="","",IF(I24&lt;6,_xlfn._LONGTEXT("A empresa encontra-se numa situação muito delicada. Os rácios revelam fragilidades sérias em liquidez, rentabilidade e/ou endividamento. O risco de incumprimento e de perda de capacidade operacional é elevado. É essencial atuar de imediato: reforçar tesou","raria, rever custos, renegociar dívida e implementar medidas urgentes de estabilização financeira."),IF(I24&lt;14,_xlfn._LONGTEXT("O desempenho financeiro apresenta várias áreas de alerta, exigindo atenção redobrada. A empresa pode estar a funcionar, mas com pouca margem para absorver choques. Recomenda-se uma revisão completa do modelo operacional e financeiro: melhorar margens, ace","lerar recebimentos, controlar dívida e reforçar capitais próprios. Ação rápida evita deterioração futura."),IF(I24&lt;23,_xlfn._LONGTEXT("A empresa apresenta um desempenho mediano, com pontos positivos, mas também sinais de vulnerabilidade. O negócio é estável, mas depende de melhorias contínuas para não perder competitividade. Focar em eficiência, rentabilidade e equilíbrio financeiro pode"," elevar a empresa a um patamar mais seguro. Bom momento para corrigir desvios."),IF(I24&lt;29,_xlfn._LONGTEXT("A empresa demonstra bons fundamentos financeiros. Os principais rácios estão dentro de níveis adequados, revelando equilíbrio entre liquidez, rentabilidade e estrutura de capital. Ainda assim, existem oportunidades de otimização e reforço de margens. O ob","jetivo agora é consolidar e melhorar gradualmente a performance."),_xlfn._LONGTEXT("A empresa apresenta um desempenho excelente, com rácios sólidos e consistentes. Demonstra força financeira, boa gestão operacional e capacidade de crescimento sustentável. Este é um momento favorável para acelerar estratégias de expansão, investimento e i","novação, preservando a disciplina financeira que levou a estes resultados."))))))</f>
        <v/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39"/>
    </row>
    <row r="21" spans="2:47" ht="33" customHeight="1">
      <c r="B21" s="55" t="s">
        <v>60</v>
      </c>
      <c r="C21" s="55" t="s">
        <v>117</v>
      </c>
      <c r="D21" s="55" t="s">
        <v>63</v>
      </c>
      <c r="E21" s="55" t="s">
        <v>118</v>
      </c>
      <c r="F21" s="55" t="s">
        <v>119</v>
      </c>
      <c r="G21" s="56" t="s">
        <v>65</v>
      </c>
      <c r="H21" s="62"/>
      <c r="I21" s="54" t="str">
        <f t="shared" si="0"/>
        <v/>
      </c>
      <c r="J21" s="53"/>
      <c r="K21" s="53"/>
      <c r="M21" s="38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39"/>
    </row>
    <row r="22" spans="2:47" ht="33" customHeight="1">
      <c r="B22" s="55" t="s">
        <v>66</v>
      </c>
      <c r="C22" s="55" t="s">
        <v>120</v>
      </c>
      <c r="D22" s="55" t="s">
        <v>121</v>
      </c>
      <c r="E22" s="55" t="s">
        <v>122</v>
      </c>
      <c r="F22" s="55" t="s">
        <v>123</v>
      </c>
      <c r="G22" s="56" t="s">
        <v>71</v>
      </c>
      <c r="H22" s="62"/>
      <c r="I22" s="54" t="str">
        <f t="shared" si="0"/>
        <v/>
      </c>
      <c r="J22" s="53"/>
      <c r="K22" s="53"/>
      <c r="M22" s="38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39"/>
    </row>
    <row r="23" spans="2:47" ht="33" customHeight="1">
      <c r="B23" s="55" t="s">
        <v>72</v>
      </c>
      <c r="C23" s="55" t="s">
        <v>73</v>
      </c>
      <c r="D23" s="55" t="s">
        <v>124</v>
      </c>
      <c r="E23" s="55" t="s">
        <v>125</v>
      </c>
      <c r="F23" s="55" t="s">
        <v>39</v>
      </c>
      <c r="G23" s="56" t="s">
        <v>77</v>
      </c>
      <c r="H23" s="62"/>
      <c r="I23" s="54" t="str">
        <f t="shared" si="0"/>
        <v/>
      </c>
      <c r="J23" s="53"/>
      <c r="K23" s="53"/>
      <c r="M23" s="38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39"/>
    </row>
    <row r="24" spans="2:47" ht="24.6" customHeight="1" thickBot="1">
      <c r="B24" s="34" t="s">
        <v>78</v>
      </c>
      <c r="C24" s="35"/>
      <c r="D24" s="35"/>
      <c r="E24" s="35"/>
      <c r="F24" s="35"/>
      <c r="G24" s="35"/>
      <c r="H24" s="35"/>
      <c r="I24" s="36" t="str">
        <f>IF(COUNT(I13:I23)=11,SUM(I13:I23),"")</f>
        <v/>
      </c>
      <c r="J24" s="54"/>
      <c r="K24" s="54"/>
      <c r="M24" s="44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40"/>
    </row>
  </sheetData>
  <mergeCells count="1">
    <mergeCell ref="N20:AT23"/>
  </mergeCells>
  <conditionalFormatting sqref="N15:AT15">
    <cfRule type="cellIs" dxfId="0" priority="2" operator="equal">
      <formula>$I$24</formula>
    </cfRule>
    <cfRule type="colorScale" priority="3">
      <colorScale>
        <cfvo type="min"/>
        <cfvo type="percentile" val="50"/>
        <cfvo type="max"/>
        <color rgb="FFF8696B"/>
        <color rgb="FFFFEB84"/>
        <color rgb="FF00A84C"/>
      </colorScale>
    </cfRule>
  </conditionalFormatting>
  <dataValidations count="11">
    <dataValidation type="list" showInputMessage="1" showErrorMessage="1" sqref="H13" xr:uid="{EB3EE152-3045-4EC3-B1E6-08DBFC122D0D}">
      <formula1>"&lt; 1.0,1.0 – 1.3,1.3 – 1.8,&gt; 1.8"</formula1>
    </dataValidation>
    <dataValidation type="list" showInputMessage="1" showErrorMessage="1" sqref="H14" xr:uid="{677BE293-B13D-4D8F-BE3B-D87B56C56095}">
      <formula1>"&lt; 0.7,0.7 – 1.0,1.0 – 1.2,&gt; 1.2"</formula1>
    </dataValidation>
    <dataValidation type="list" showInputMessage="1" showErrorMessage="1" sqref="H15" xr:uid="{69BF2C76-2149-42B8-AA44-1BA43470E19A}">
      <formula1>"&lt; 40%,40% – 50%,50% – 65%,&gt; 65%"</formula1>
    </dataValidation>
    <dataValidation type="list" showInputMessage="1" showErrorMessage="1" sqref="H16" xr:uid="{9D5BD66D-E500-49C1-A0B6-B0DF98288B78}">
      <formula1>"&lt; 10%,10% – 15%,15% – 25%,&gt; 25%"</formula1>
    </dataValidation>
    <dataValidation type="list" showInputMessage="1" showErrorMessage="1" sqref="H17" xr:uid="{0156D0B8-9E74-4AE4-ADCF-E94095587CF3}">
      <formula1>"&lt; 8%,8% – 12%,12% – 18%,&gt; 18%"</formula1>
    </dataValidation>
    <dataValidation type="list" showInputMessage="1" showErrorMessage="1" sqref="H19" xr:uid="{5B5417A8-2D0C-4EFC-B084-8DCEBABDDCDA}">
      <formula1>"&gt; 90 dias,60 – 90 dias,30 – 60 dias,&lt; 30 dias"</formula1>
    </dataValidation>
    <dataValidation type="list" showInputMessage="1" showErrorMessage="1" sqref="H20" xr:uid="{7B739B05-37C1-4EAA-B721-58B67FD37604}">
      <formula1>"&lt; 25%,25% – 35%,35% – 50%,&gt; 50%"</formula1>
    </dataValidation>
    <dataValidation type="list" showInputMessage="1" showErrorMessage="1" sqref="H21" xr:uid="{1264D1F8-B683-41C3-87F4-2AE9DE1531AD}">
      <formula1>"&gt; 3.5x,2.5x – 3.5x,1.5x – 2.5x,&lt; 1.5x"</formula1>
    </dataValidation>
    <dataValidation type="list" showInputMessage="1" showErrorMessage="1" sqref="H22" xr:uid="{5E63BAA2-A1FF-4D62-AC60-554404E702B7}">
      <formula1>"&lt; 3x (EBITDA / juros),3x – 4x,4x – 6x,&gt; 6x"</formula1>
    </dataValidation>
    <dataValidation type="list" showInputMessage="1" showErrorMessage="1" sqref="H23" xr:uid="{9010670E-F4FF-47FD-BCAA-9612875350D9}">
      <formula1>"Negativo,0% – 5%,5% – 15%,&gt; 15%"</formula1>
    </dataValidation>
    <dataValidation type="list" showInputMessage="1" showErrorMessage="1" sqref="H18" xr:uid="{00000000-0002-0000-0000-000003000000}">
      <formula1>"&lt; 5%,5% – 8%,8% – 12%,&gt; 12%"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Isabel Palma | UHY</cp:lastModifiedBy>
  <cp:revision/>
  <dcterms:created xsi:type="dcterms:W3CDTF">2025-11-18T11:57:45Z</dcterms:created>
  <dcterms:modified xsi:type="dcterms:W3CDTF">2025-12-03T10:33:05Z</dcterms:modified>
  <cp:category/>
  <cp:contentStatus/>
</cp:coreProperties>
</file>